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793798a4c30d7f2/Dokumenty/"/>
    </mc:Choice>
  </mc:AlternateContent>
  <xr:revisionPtr revIDLastSave="168" documentId="8_{EBD06D1D-202B-4DFD-85BA-7E4719B5ED01}" xr6:coauthVersionLast="47" xr6:coauthVersionMax="47" xr10:uidLastSave="{4C4D0458-14A3-49FB-B7B7-1F98FED7927B}"/>
  <bookViews>
    <workbookView xWindow="-120" yWindow="-120" windowWidth="29040" windowHeight="15840" xr2:uid="{49B69129-AC10-440D-ABFF-3754BD3F618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1" l="1"/>
  <c r="F29" i="1"/>
  <c r="F30" i="1"/>
  <c r="F31" i="1"/>
  <c r="F32" i="1"/>
  <c r="F33" i="1"/>
  <c r="F34" i="1"/>
  <c r="F35" i="1"/>
  <c r="F36" i="1"/>
  <c r="F37" i="1"/>
  <c r="F38" i="1"/>
  <c r="F27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6" i="1"/>
  <c r="B39" i="1"/>
  <c r="C28" i="1" s="1"/>
  <c r="H37" i="1"/>
  <c r="H36" i="1"/>
  <c r="H35" i="1"/>
  <c r="H38" i="1"/>
  <c r="H34" i="1"/>
  <c r="H33" i="1"/>
  <c r="H32" i="1"/>
  <c r="H31" i="1"/>
  <c r="H30" i="1"/>
  <c r="H29" i="1"/>
  <c r="H28" i="1"/>
  <c r="H27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6" i="1"/>
  <c r="B24" i="1"/>
  <c r="C12" i="1" s="1"/>
  <c r="C34" i="1" l="1"/>
  <c r="C33" i="1"/>
  <c r="C35" i="1"/>
  <c r="C27" i="1"/>
  <c r="C31" i="1"/>
  <c r="C32" i="1"/>
  <c r="C38" i="1"/>
  <c r="C30" i="1"/>
  <c r="C37" i="1"/>
  <c r="C29" i="1"/>
  <c r="C36" i="1"/>
  <c r="C19" i="1"/>
  <c r="C11" i="1"/>
  <c r="C10" i="1"/>
  <c r="C18" i="1"/>
  <c r="C17" i="1"/>
  <c r="C9" i="1"/>
  <c r="C16" i="1"/>
  <c r="C8" i="1"/>
  <c r="C23" i="1"/>
  <c r="C7" i="1"/>
  <c r="C22" i="1"/>
  <c r="C21" i="1"/>
  <c r="C13" i="1"/>
  <c r="C15" i="1"/>
  <c r="C6" i="1"/>
  <c r="C14" i="1"/>
  <c r="C20" i="1"/>
  <c r="F39" i="1" l="1"/>
  <c r="F24" i="1"/>
</calcChain>
</file>

<file path=xl/sharedStrings.xml><?xml version="1.0" encoding="utf-8"?>
<sst xmlns="http://schemas.openxmlformats.org/spreadsheetml/2006/main" count="111" uniqueCount="16">
  <si>
    <t>Poz.</t>
  </si>
  <si>
    <t>Pkt.</t>
  </si>
  <si>
    <t>Odsetek</t>
  </si>
  <si>
    <t>Uczestnik</t>
  </si>
  <si>
    <t>Rachunek</t>
  </si>
  <si>
    <t>Kwota</t>
  </si>
  <si>
    <t>Waluta</t>
  </si>
  <si>
    <t>Tytuł</t>
  </si>
  <si>
    <t>MIK</t>
  </si>
  <si>
    <t>Zebrana kwota</t>
  </si>
  <si>
    <t>Pula dla podium</t>
  </si>
  <si>
    <t>Pula dla 20%</t>
  </si>
  <si>
    <t>N</t>
  </si>
  <si>
    <t>NN</t>
  </si>
  <si>
    <t>Nagradzamy 20% znaczków, czyli 18 z 90.</t>
  </si>
  <si>
    <t>Do pierwszej pozycji, w obu tabelach, należy doliczyć końcówkę wynikającą z zaokrągleń.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</si>
</sst>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2" fontId="0" fillId="0" borderId="2" xfId="0" applyNumberFormat="1" applyBorder="1"/>
    <xf numFmtId="10" fontId="0" fillId="0" borderId="2" xfId="1" applyNumberFormat="1" applyFont="1" applyBorder="1"/>
    <xf numFmtId="2" fontId="1" fillId="0" borderId="3" xfId="0" applyNumberFormat="1" applyFont="1" applyBorder="1" applyAlignment="1">
      <alignment horizontal="right"/>
    </xf>
    <xf numFmtId="2" fontId="1" fillId="0" borderId="4" xfId="0" applyNumberFormat="1" applyFont="1" applyBorder="1" applyAlignment="1">
      <alignment horizontal="right"/>
    </xf>
    <xf numFmtId="2" fontId="1" fillId="0" borderId="5" xfId="0" applyNumberFormat="1" applyFont="1" applyBorder="1" applyAlignment="1">
      <alignment horizontal="right"/>
    </xf>
    <xf numFmtId="2" fontId="1" fillId="0" borderId="2" xfId="0" applyNumberFormat="1" applyFont="1" applyBorder="1" applyAlignment="1">
      <alignment horizontal="left"/>
    </xf>
    <xf numFmtId="9" fontId="1" fillId="0" borderId="2" xfId="1" applyFont="1" applyBorder="1" applyAlignment="1">
      <alignment horizontal="left"/>
    </xf>
    <xf numFmtId="0" fontId="4" fillId="0" borderId="0" xfId="0" applyFont="1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05B8A-150C-4BF3-A382-50B6AB1EB28B}">
  <dimension ref="A1:H41"/>
  <sheetViews>
    <sheetView showGridLines="0" tabSelected="1" workbookViewId="0">
      <selection activeCell="D1" sqref="D1"/>
    </sheetView>
  </sheetViews>
  <sheetFormatPr defaultRowHeight="15" x14ac:dyDescent="0.25"/>
  <cols>
    <col min="1" max="1" width="4.7109375" bestFit="1" customWidth="1"/>
    <col min="2" max="2" width="4.42578125" bestFit="1" customWidth="1"/>
    <col min="3" max="3" width="8.42578125" bestFit="1" customWidth="1"/>
    <col min="4" max="5" width="9.5703125" bestFit="1" customWidth="1"/>
    <col min="6" max="6" width="8.5703125" bestFit="1" customWidth="1"/>
    <col min="7" max="7" width="7.42578125" bestFit="1" customWidth="1"/>
    <col min="8" max="8" width="65.28515625" bestFit="1" customWidth="1"/>
  </cols>
  <sheetData>
    <row r="1" spans="1:8" x14ac:dyDescent="0.25">
      <c r="A1" s="10" t="s">
        <v>9</v>
      </c>
      <c r="B1" s="11"/>
      <c r="C1" s="12"/>
      <c r="D1" s="13">
        <v>6329.36</v>
      </c>
    </row>
    <row r="2" spans="1:8" x14ac:dyDescent="0.25">
      <c r="A2" s="10" t="s">
        <v>11</v>
      </c>
      <c r="B2" s="11"/>
      <c r="C2" s="12"/>
      <c r="D2" s="14">
        <v>0.5</v>
      </c>
      <c r="E2" s="15" t="s">
        <v>14</v>
      </c>
    </row>
    <row r="3" spans="1:8" x14ac:dyDescent="0.25">
      <c r="A3" s="10" t="s">
        <v>10</v>
      </c>
      <c r="B3" s="11"/>
      <c r="C3" s="12"/>
      <c r="D3" s="14">
        <v>0.5</v>
      </c>
    </row>
    <row r="5" spans="1:8" x14ac:dyDescent="0.25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</row>
    <row r="6" spans="1:8" x14ac:dyDescent="0.25">
      <c r="A6" s="6">
        <v>1</v>
      </c>
      <c r="B6" s="6">
        <v>100</v>
      </c>
      <c r="C6" s="9">
        <f>B6/$B$24</f>
        <v>0.15625</v>
      </c>
      <c r="D6" s="7" t="s">
        <v>13</v>
      </c>
      <c r="E6" s="6" t="s">
        <v>12</v>
      </c>
      <c r="F6" s="8">
        <f>FLOOR($D$1*$D$2*C6, 1)</f>
        <v>494</v>
      </c>
      <c r="G6" s="6" t="s">
        <v>8</v>
      </c>
      <c r="H6" s="7" t="str">
        <f>_xlfn.CONCAT("Nagroda za zajęcie ",A6,". miejsca w Plebiscycie na Znaczek Roku 2023")</f>
        <v>Nagroda za zajęcie 1. miejsca w Plebiscycie na Znaczek Roku 2023</v>
      </c>
    </row>
    <row r="7" spans="1:8" x14ac:dyDescent="0.25">
      <c r="A7" s="6">
        <v>2</v>
      </c>
      <c r="B7" s="6">
        <v>80</v>
      </c>
      <c r="C7" s="9">
        <f>B7/$B$24</f>
        <v>0.125</v>
      </c>
      <c r="D7" s="7" t="s">
        <v>13</v>
      </c>
      <c r="E7" s="6" t="s">
        <v>12</v>
      </c>
      <c r="F7" s="8">
        <f t="shared" ref="F7:F23" si="0">FLOOR($D$1*$D$2*C7, 1)</f>
        <v>395</v>
      </c>
      <c r="G7" s="6" t="s">
        <v>8</v>
      </c>
      <c r="H7" s="7" t="str">
        <f t="shared" ref="H7:H23" si="1">_xlfn.CONCAT("Nagroda za zajęcie ",A7,". miejsca w Plebiscycie na Znaczek Roku 2023")</f>
        <v>Nagroda za zajęcie 2. miejsca w Plebiscycie na Znaczek Roku 2023</v>
      </c>
    </row>
    <row r="8" spans="1:8" x14ac:dyDescent="0.25">
      <c r="A8" s="6">
        <v>3</v>
      </c>
      <c r="B8" s="6">
        <v>60</v>
      </c>
      <c r="C8" s="9">
        <f>B8/$B$24</f>
        <v>9.375E-2</v>
      </c>
      <c r="D8" s="7" t="s">
        <v>13</v>
      </c>
      <c r="E8" s="6" t="s">
        <v>12</v>
      </c>
      <c r="F8" s="8">
        <f t="shared" si="0"/>
        <v>296</v>
      </c>
      <c r="G8" s="6" t="s">
        <v>8</v>
      </c>
      <c r="H8" s="7" t="str">
        <f t="shared" si="1"/>
        <v>Nagroda za zajęcie 3. miejsca w Plebiscycie na Znaczek Roku 2023</v>
      </c>
    </row>
    <row r="9" spans="1:8" x14ac:dyDescent="0.25">
      <c r="A9" s="6">
        <v>4</v>
      </c>
      <c r="B9" s="6">
        <v>50</v>
      </c>
      <c r="C9" s="9">
        <f>B9/$B$24</f>
        <v>7.8125E-2</v>
      </c>
      <c r="D9" s="7" t="s">
        <v>13</v>
      </c>
      <c r="E9" s="6" t="s">
        <v>12</v>
      </c>
      <c r="F9" s="8">
        <f t="shared" si="0"/>
        <v>247</v>
      </c>
      <c r="G9" s="6" t="s">
        <v>8</v>
      </c>
      <c r="H9" s="7" t="str">
        <f t="shared" si="1"/>
        <v>Nagroda za zajęcie 4. miejsca w Plebiscycie na Znaczek Roku 2023</v>
      </c>
    </row>
    <row r="10" spans="1:8" x14ac:dyDescent="0.25">
      <c r="A10" s="6">
        <v>5</v>
      </c>
      <c r="B10" s="6">
        <v>45</v>
      </c>
      <c r="C10" s="9">
        <f>B10/$B$24</f>
        <v>7.03125E-2</v>
      </c>
      <c r="D10" s="7" t="s">
        <v>13</v>
      </c>
      <c r="E10" s="6" t="s">
        <v>12</v>
      </c>
      <c r="F10" s="8">
        <f t="shared" si="0"/>
        <v>222</v>
      </c>
      <c r="G10" s="6" t="s">
        <v>8</v>
      </c>
      <c r="H10" s="7" t="str">
        <f t="shared" si="1"/>
        <v>Nagroda za zajęcie 5. miejsca w Plebiscycie na Znaczek Roku 2023</v>
      </c>
    </row>
    <row r="11" spans="1:8" x14ac:dyDescent="0.25">
      <c r="A11" s="6">
        <v>6</v>
      </c>
      <c r="B11" s="6">
        <v>40</v>
      </c>
      <c r="C11" s="9">
        <f>B11/$B$24</f>
        <v>6.25E-2</v>
      </c>
      <c r="D11" s="7" t="s">
        <v>13</v>
      </c>
      <c r="E11" s="6" t="s">
        <v>12</v>
      </c>
      <c r="F11" s="8">
        <f t="shared" si="0"/>
        <v>197</v>
      </c>
      <c r="G11" s="6" t="s">
        <v>8</v>
      </c>
      <c r="H11" s="7" t="str">
        <f t="shared" si="1"/>
        <v>Nagroda za zajęcie 6. miejsca w Plebiscycie na Znaczek Roku 2023</v>
      </c>
    </row>
    <row r="12" spans="1:8" x14ac:dyDescent="0.25">
      <c r="A12" s="6">
        <v>7</v>
      </c>
      <c r="B12" s="6">
        <v>36</v>
      </c>
      <c r="C12" s="9">
        <f>B12/$B$24</f>
        <v>5.6250000000000001E-2</v>
      </c>
      <c r="D12" s="7" t="s">
        <v>13</v>
      </c>
      <c r="E12" s="6" t="s">
        <v>12</v>
      </c>
      <c r="F12" s="8">
        <f t="shared" si="0"/>
        <v>178</v>
      </c>
      <c r="G12" s="6" t="s">
        <v>8</v>
      </c>
      <c r="H12" s="7" t="str">
        <f t="shared" si="1"/>
        <v>Nagroda za zajęcie 7. miejsca w Plebiscycie na Znaczek Roku 2023</v>
      </c>
    </row>
    <row r="13" spans="1:8" x14ac:dyDescent="0.25">
      <c r="A13" s="6">
        <v>8</v>
      </c>
      <c r="B13" s="6">
        <v>32</v>
      </c>
      <c r="C13" s="9">
        <f>B13/$B$24</f>
        <v>0.05</v>
      </c>
      <c r="D13" s="7" t="s">
        <v>13</v>
      </c>
      <c r="E13" s="6" t="s">
        <v>12</v>
      </c>
      <c r="F13" s="8">
        <f t="shared" si="0"/>
        <v>158</v>
      </c>
      <c r="G13" s="6" t="s">
        <v>8</v>
      </c>
      <c r="H13" s="7" t="str">
        <f t="shared" si="1"/>
        <v>Nagroda za zajęcie 8. miejsca w Plebiscycie na Znaczek Roku 2023</v>
      </c>
    </row>
    <row r="14" spans="1:8" x14ac:dyDescent="0.25">
      <c r="A14" s="6">
        <v>9</v>
      </c>
      <c r="B14" s="6">
        <v>29</v>
      </c>
      <c r="C14" s="9">
        <f>B14/$B$24</f>
        <v>4.5312499999999999E-2</v>
      </c>
      <c r="D14" s="7" t="s">
        <v>13</v>
      </c>
      <c r="E14" s="6" t="s">
        <v>12</v>
      </c>
      <c r="F14" s="8">
        <f t="shared" si="0"/>
        <v>143</v>
      </c>
      <c r="G14" s="6" t="s">
        <v>8</v>
      </c>
      <c r="H14" s="7" t="str">
        <f t="shared" si="1"/>
        <v>Nagroda za zajęcie 9. miejsca w Plebiscycie na Znaczek Roku 2023</v>
      </c>
    </row>
    <row r="15" spans="1:8" x14ac:dyDescent="0.25">
      <c r="A15" s="6">
        <v>10</v>
      </c>
      <c r="B15" s="6">
        <v>26</v>
      </c>
      <c r="C15" s="9">
        <f>B15/$B$24</f>
        <v>4.0625000000000001E-2</v>
      </c>
      <c r="D15" s="7" t="s">
        <v>13</v>
      </c>
      <c r="E15" s="6" t="s">
        <v>12</v>
      </c>
      <c r="F15" s="8">
        <f t="shared" si="0"/>
        <v>128</v>
      </c>
      <c r="G15" s="6" t="s">
        <v>8</v>
      </c>
      <c r="H15" s="7" t="str">
        <f t="shared" si="1"/>
        <v>Nagroda za zajęcie 10. miejsca w Plebiscycie na Znaczek Roku 2023</v>
      </c>
    </row>
    <row r="16" spans="1:8" x14ac:dyDescent="0.25">
      <c r="A16" s="6">
        <v>11</v>
      </c>
      <c r="B16" s="6">
        <v>24</v>
      </c>
      <c r="C16" s="9">
        <f>B16/$B$24</f>
        <v>3.7499999999999999E-2</v>
      </c>
      <c r="D16" s="7" t="s">
        <v>13</v>
      </c>
      <c r="E16" s="6" t="s">
        <v>12</v>
      </c>
      <c r="F16" s="8">
        <f t="shared" si="0"/>
        <v>118</v>
      </c>
      <c r="G16" s="6" t="s">
        <v>8</v>
      </c>
      <c r="H16" s="7" t="str">
        <f t="shared" si="1"/>
        <v>Nagroda za zajęcie 11. miejsca w Plebiscycie na Znaczek Roku 2023</v>
      </c>
    </row>
    <row r="17" spans="1:8" x14ac:dyDescent="0.25">
      <c r="A17" s="6">
        <v>12</v>
      </c>
      <c r="B17" s="6">
        <v>22</v>
      </c>
      <c r="C17" s="9">
        <f>B17/$B$24</f>
        <v>3.4375000000000003E-2</v>
      </c>
      <c r="D17" s="7" t="s">
        <v>13</v>
      </c>
      <c r="E17" s="6" t="s">
        <v>12</v>
      </c>
      <c r="F17" s="8">
        <f t="shared" si="0"/>
        <v>108</v>
      </c>
      <c r="G17" s="6" t="s">
        <v>8</v>
      </c>
      <c r="H17" s="7" t="str">
        <f t="shared" si="1"/>
        <v>Nagroda za zajęcie 12. miejsca w Plebiscycie na Znaczek Roku 2023</v>
      </c>
    </row>
    <row r="18" spans="1:8" x14ac:dyDescent="0.25">
      <c r="A18" s="6">
        <v>13</v>
      </c>
      <c r="B18" s="6">
        <v>20</v>
      </c>
      <c r="C18" s="9">
        <f>B18/$B$24</f>
        <v>3.125E-2</v>
      </c>
      <c r="D18" s="7" t="s">
        <v>13</v>
      </c>
      <c r="E18" s="6" t="s">
        <v>12</v>
      </c>
      <c r="F18" s="8">
        <f t="shared" si="0"/>
        <v>98</v>
      </c>
      <c r="G18" s="6" t="s">
        <v>8</v>
      </c>
      <c r="H18" s="7" t="str">
        <f t="shared" si="1"/>
        <v>Nagroda za zajęcie 13. miejsca w Plebiscycie na Znaczek Roku 2023</v>
      </c>
    </row>
    <row r="19" spans="1:8" x14ac:dyDescent="0.25">
      <c r="A19" s="6">
        <v>14</v>
      </c>
      <c r="B19" s="6">
        <v>18</v>
      </c>
      <c r="C19" s="9">
        <f>B19/$B$24</f>
        <v>2.8125000000000001E-2</v>
      </c>
      <c r="D19" s="7" t="s">
        <v>13</v>
      </c>
      <c r="E19" s="6" t="s">
        <v>12</v>
      </c>
      <c r="F19" s="8">
        <f t="shared" si="0"/>
        <v>89</v>
      </c>
      <c r="G19" s="6" t="s">
        <v>8</v>
      </c>
      <c r="H19" s="7" t="str">
        <f t="shared" si="1"/>
        <v>Nagroda za zajęcie 14. miejsca w Plebiscycie na Znaczek Roku 2023</v>
      </c>
    </row>
    <row r="20" spans="1:8" x14ac:dyDescent="0.25">
      <c r="A20" s="6">
        <v>15</v>
      </c>
      <c r="B20" s="6">
        <v>16</v>
      </c>
      <c r="C20" s="9">
        <f>B20/$B$24</f>
        <v>2.5000000000000001E-2</v>
      </c>
      <c r="D20" s="7" t="s">
        <v>13</v>
      </c>
      <c r="E20" s="6" t="s">
        <v>12</v>
      </c>
      <c r="F20" s="8">
        <f t="shared" si="0"/>
        <v>79</v>
      </c>
      <c r="G20" s="6" t="s">
        <v>8</v>
      </c>
      <c r="H20" s="7" t="str">
        <f t="shared" si="1"/>
        <v>Nagroda za zajęcie 15. miejsca w Plebiscycie na Znaczek Roku 2023</v>
      </c>
    </row>
    <row r="21" spans="1:8" x14ac:dyDescent="0.25">
      <c r="A21" s="6">
        <v>16</v>
      </c>
      <c r="B21" s="6">
        <v>15</v>
      </c>
      <c r="C21" s="9">
        <f>B21/$B$24</f>
        <v>2.34375E-2</v>
      </c>
      <c r="D21" s="7" t="s">
        <v>13</v>
      </c>
      <c r="E21" s="6" t="s">
        <v>12</v>
      </c>
      <c r="F21" s="8">
        <f t="shared" si="0"/>
        <v>74</v>
      </c>
      <c r="G21" s="6" t="s">
        <v>8</v>
      </c>
      <c r="H21" s="7" t="str">
        <f t="shared" si="1"/>
        <v>Nagroda za zajęcie 16. miejsca w Plebiscycie na Znaczek Roku 2023</v>
      </c>
    </row>
    <row r="22" spans="1:8" x14ac:dyDescent="0.25">
      <c r="A22" s="6">
        <v>17</v>
      </c>
      <c r="B22" s="6">
        <v>14</v>
      </c>
      <c r="C22" s="9">
        <f>B22/$B$24</f>
        <v>2.1874999999999999E-2</v>
      </c>
      <c r="D22" s="7" t="s">
        <v>13</v>
      </c>
      <c r="E22" s="6" t="s">
        <v>12</v>
      </c>
      <c r="F22" s="8">
        <f t="shared" si="0"/>
        <v>69</v>
      </c>
      <c r="G22" s="6" t="s">
        <v>8</v>
      </c>
      <c r="H22" s="7" t="str">
        <f t="shared" si="1"/>
        <v>Nagroda za zajęcie 17. miejsca w Plebiscycie na Znaczek Roku 2023</v>
      </c>
    </row>
    <row r="23" spans="1:8" x14ac:dyDescent="0.25">
      <c r="A23" s="6">
        <v>18</v>
      </c>
      <c r="B23" s="6">
        <v>13</v>
      </c>
      <c r="C23" s="9">
        <f>B23/$B$24</f>
        <v>2.0312500000000001E-2</v>
      </c>
      <c r="D23" s="7" t="s">
        <v>13</v>
      </c>
      <c r="E23" s="6" t="s">
        <v>12</v>
      </c>
      <c r="F23" s="8">
        <f t="shared" si="0"/>
        <v>64</v>
      </c>
      <c r="G23" s="6" t="s">
        <v>8</v>
      </c>
      <c r="H23" s="7" t="str">
        <f t="shared" si="1"/>
        <v>Nagroda za zajęcie 18. miejsca w Plebiscycie na Znaczek Roku 2023</v>
      </c>
    </row>
    <row r="24" spans="1:8" x14ac:dyDescent="0.25">
      <c r="A24" s="3"/>
      <c r="B24" s="4">
        <f>SUM(B6:B23)</f>
        <v>640</v>
      </c>
      <c r="C24" s="1"/>
      <c r="F24" s="2">
        <f>SUM(F6:F23)</f>
        <v>3157</v>
      </c>
    </row>
    <row r="26" spans="1:8" x14ac:dyDescent="0.25">
      <c r="A26" s="5" t="s">
        <v>0</v>
      </c>
      <c r="B26" s="5" t="s">
        <v>1</v>
      </c>
      <c r="C26" s="5" t="s">
        <v>2</v>
      </c>
      <c r="D26" s="5" t="s">
        <v>3</v>
      </c>
      <c r="E26" s="5" t="s">
        <v>4</v>
      </c>
      <c r="F26" s="5" t="s">
        <v>5</v>
      </c>
      <c r="G26" s="5" t="s">
        <v>6</v>
      </c>
      <c r="H26" s="5" t="s">
        <v>7</v>
      </c>
    </row>
    <row r="27" spans="1:8" x14ac:dyDescent="0.25">
      <c r="A27" s="6">
        <v>1</v>
      </c>
      <c r="B27" s="6">
        <v>100</v>
      </c>
      <c r="C27" s="9">
        <f>B27/$B$39</f>
        <v>0.10416666666666667</v>
      </c>
      <c r="D27" s="7" t="s">
        <v>13</v>
      </c>
      <c r="E27" s="6" t="s">
        <v>12</v>
      </c>
      <c r="F27" s="8">
        <f>FLOOR($D$1*$D$3*C27, 1)</f>
        <v>329</v>
      </c>
      <c r="G27" s="6" t="s">
        <v>8</v>
      </c>
      <c r="H27" s="7" t="str">
        <f>_xlfn.CONCAT("Nagroda za zajęcie 1. miejsca w Plebiscycie na Znaczek I kwartału 2023")</f>
        <v>Nagroda za zajęcie 1. miejsca w Plebiscycie na Znaczek I kwartału 2023</v>
      </c>
    </row>
    <row r="28" spans="1:8" x14ac:dyDescent="0.25">
      <c r="A28" s="6">
        <v>1</v>
      </c>
      <c r="B28" s="6">
        <v>100</v>
      </c>
      <c r="C28" s="9">
        <f>B28/$B$39</f>
        <v>0.10416666666666667</v>
      </c>
      <c r="D28" s="7" t="s">
        <v>13</v>
      </c>
      <c r="E28" s="6" t="s">
        <v>12</v>
      </c>
      <c r="F28" s="8">
        <f t="shared" ref="F28:F38" si="2">FLOOR($D$1*$D$3*C28, 1)</f>
        <v>329</v>
      </c>
      <c r="G28" s="6" t="s">
        <v>8</v>
      </c>
      <c r="H28" s="7" t="str">
        <f>_xlfn.CONCAT("Nagroda za zajęcie 1. miejsca w Plebiscycie na Znaczek II kwartału 2023")</f>
        <v>Nagroda za zajęcie 1. miejsca w Plebiscycie na Znaczek II kwartału 2023</v>
      </c>
    </row>
    <row r="29" spans="1:8" x14ac:dyDescent="0.25">
      <c r="A29" s="6">
        <v>1</v>
      </c>
      <c r="B29" s="6">
        <v>100</v>
      </c>
      <c r="C29" s="9">
        <f>B29/$B$39</f>
        <v>0.10416666666666667</v>
      </c>
      <c r="D29" s="7" t="s">
        <v>13</v>
      </c>
      <c r="E29" s="6" t="s">
        <v>12</v>
      </c>
      <c r="F29" s="8">
        <f t="shared" si="2"/>
        <v>329</v>
      </c>
      <c r="G29" s="6" t="s">
        <v>8</v>
      </c>
      <c r="H29" s="7" t="str">
        <f>_xlfn.CONCAT("Nagroda za zajęcie 1. miejsca w Plebiscycie na Znaczek III kwartału 2023")</f>
        <v>Nagroda za zajęcie 1. miejsca w Plebiscycie na Znaczek III kwartału 2023</v>
      </c>
    </row>
    <row r="30" spans="1:8" x14ac:dyDescent="0.25">
      <c r="A30" s="6">
        <v>1</v>
      </c>
      <c r="B30" s="6">
        <v>100</v>
      </c>
      <c r="C30" s="9">
        <f>B30/$B$39</f>
        <v>0.10416666666666667</v>
      </c>
      <c r="D30" s="7" t="s">
        <v>13</v>
      </c>
      <c r="E30" s="6" t="s">
        <v>12</v>
      </c>
      <c r="F30" s="8">
        <f t="shared" si="2"/>
        <v>329</v>
      </c>
      <c r="G30" s="6" t="s">
        <v>8</v>
      </c>
      <c r="H30" s="7" t="str">
        <f>_xlfn.CONCAT("Nagroda za zajęcie 1. miejsca w Plebiscycie na Znaczek IV kwartału 2023")</f>
        <v>Nagroda za zajęcie 1. miejsca w Plebiscycie na Znaczek IV kwartału 2023</v>
      </c>
    </row>
    <row r="31" spans="1:8" x14ac:dyDescent="0.25">
      <c r="A31" s="6">
        <v>2</v>
      </c>
      <c r="B31" s="6">
        <v>80</v>
      </c>
      <c r="C31" s="9">
        <f>B31/$B$39</f>
        <v>8.3333333333333329E-2</v>
      </c>
      <c r="D31" s="7" t="s">
        <v>13</v>
      </c>
      <c r="E31" s="6" t="s">
        <v>12</v>
      </c>
      <c r="F31" s="8">
        <f t="shared" si="2"/>
        <v>263</v>
      </c>
      <c r="G31" s="6" t="s">
        <v>8</v>
      </c>
      <c r="H31" s="7" t="str">
        <f>_xlfn.CONCAT("Nagroda za zajęcie 2. miejsca w Plebiscycie na Znaczek I kwartału 2023")</f>
        <v>Nagroda za zajęcie 2. miejsca w Plebiscycie na Znaczek I kwartału 2023</v>
      </c>
    </row>
    <row r="32" spans="1:8" x14ac:dyDescent="0.25">
      <c r="A32" s="6">
        <v>2</v>
      </c>
      <c r="B32" s="6">
        <v>80</v>
      </c>
      <c r="C32" s="9">
        <f>B32/$B$39</f>
        <v>8.3333333333333329E-2</v>
      </c>
      <c r="D32" s="7" t="s">
        <v>13</v>
      </c>
      <c r="E32" s="6" t="s">
        <v>12</v>
      </c>
      <c r="F32" s="8">
        <f t="shared" si="2"/>
        <v>263</v>
      </c>
      <c r="G32" s="6" t="s">
        <v>8</v>
      </c>
      <c r="H32" s="7" t="str">
        <f>_xlfn.CONCAT("Nagroda za zajęcie 2. miejsca w Plebiscycie na Znaczek II kwartału 2023")</f>
        <v>Nagroda za zajęcie 2. miejsca w Plebiscycie na Znaczek II kwartału 2023</v>
      </c>
    </row>
    <row r="33" spans="1:8" x14ac:dyDescent="0.25">
      <c r="A33" s="6">
        <v>2</v>
      </c>
      <c r="B33" s="6">
        <v>80</v>
      </c>
      <c r="C33" s="9">
        <f>B33/$B$39</f>
        <v>8.3333333333333329E-2</v>
      </c>
      <c r="D33" s="7" t="s">
        <v>13</v>
      </c>
      <c r="E33" s="6" t="s">
        <v>12</v>
      </c>
      <c r="F33" s="8">
        <f t="shared" si="2"/>
        <v>263</v>
      </c>
      <c r="G33" s="6" t="s">
        <v>8</v>
      </c>
      <c r="H33" s="7" t="str">
        <f>_xlfn.CONCAT("Nagroda za zajęcie 2. miejsca w Plebiscycie na Znaczek III kwartału 2023")</f>
        <v>Nagroda za zajęcie 2. miejsca w Plebiscycie na Znaczek III kwartału 2023</v>
      </c>
    </row>
    <row r="34" spans="1:8" x14ac:dyDescent="0.25">
      <c r="A34" s="6">
        <v>2</v>
      </c>
      <c r="B34" s="6">
        <v>80</v>
      </c>
      <c r="C34" s="9">
        <f>B34/$B$39</f>
        <v>8.3333333333333329E-2</v>
      </c>
      <c r="D34" s="7" t="s">
        <v>13</v>
      </c>
      <c r="E34" s="6" t="s">
        <v>12</v>
      </c>
      <c r="F34" s="8">
        <f t="shared" si="2"/>
        <v>263</v>
      </c>
      <c r="G34" s="6" t="s">
        <v>8</v>
      </c>
      <c r="H34" s="7" t="str">
        <f>_xlfn.CONCAT("Nagroda za zajęcie 2. miejsca w Plebiscycie na Znaczek IV kwartału 2023")</f>
        <v>Nagroda za zajęcie 2. miejsca w Plebiscycie na Znaczek IV kwartału 2023</v>
      </c>
    </row>
    <row r="35" spans="1:8" x14ac:dyDescent="0.25">
      <c r="A35" s="6">
        <v>3</v>
      </c>
      <c r="B35" s="6">
        <v>60</v>
      </c>
      <c r="C35" s="9">
        <f>B35/$B$39</f>
        <v>6.25E-2</v>
      </c>
      <c r="D35" s="7" t="s">
        <v>13</v>
      </c>
      <c r="E35" s="6" t="s">
        <v>12</v>
      </c>
      <c r="F35" s="8">
        <f t="shared" si="2"/>
        <v>197</v>
      </c>
      <c r="G35" s="6" t="s">
        <v>8</v>
      </c>
      <c r="H35" s="7" t="str">
        <f>_xlfn.CONCAT("Nagroda za zajęcie 3. miejsca w Plebiscycie na Znaczek I kwartału 2023")</f>
        <v>Nagroda za zajęcie 3. miejsca w Plebiscycie na Znaczek I kwartału 2023</v>
      </c>
    </row>
    <row r="36" spans="1:8" x14ac:dyDescent="0.25">
      <c r="A36" s="6">
        <v>3</v>
      </c>
      <c r="B36" s="6">
        <v>60</v>
      </c>
      <c r="C36" s="9">
        <f>B36/$B$39</f>
        <v>6.25E-2</v>
      </c>
      <c r="D36" s="7" t="s">
        <v>13</v>
      </c>
      <c r="E36" s="6" t="s">
        <v>12</v>
      </c>
      <c r="F36" s="8">
        <f t="shared" si="2"/>
        <v>197</v>
      </c>
      <c r="G36" s="6" t="s">
        <v>8</v>
      </c>
      <c r="H36" s="7" t="str">
        <f>_xlfn.CONCAT("Nagroda za zajęcie 3. miejsca w Plebiscycie na Znaczek II kwartału 2023")</f>
        <v>Nagroda za zajęcie 3. miejsca w Plebiscycie na Znaczek II kwartału 2023</v>
      </c>
    </row>
    <row r="37" spans="1:8" x14ac:dyDescent="0.25">
      <c r="A37" s="6">
        <v>3</v>
      </c>
      <c r="B37" s="6">
        <v>60</v>
      </c>
      <c r="C37" s="9">
        <f>B37/$B$39</f>
        <v>6.25E-2</v>
      </c>
      <c r="D37" s="7" t="s">
        <v>13</v>
      </c>
      <c r="E37" s="6" t="s">
        <v>12</v>
      </c>
      <c r="F37" s="8">
        <f t="shared" si="2"/>
        <v>197</v>
      </c>
      <c r="G37" s="6" t="s">
        <v>8</v>
      </c>
      <c r="H37" s="7" t="str">
        <f>_xlfn.CONCAT("Nagroda za zajęcie 3. miejsca w Plebiscycie na Znaczek III kwartału 2023")</f>
        <v>Nagroda za zajęcie 3. miejsca w Plebiscycie na Znaczek III kwartału 2023</v>
      </c>
    </row>
    <row r="38" spans="1:8" x14ac:dyDescent="0.25">
      <c r="A38" s="6">
        <v>3</v>
      </c>
      <c r="B38" s="6">
        <v>60</v>
      </c>
      <c r="C38" s="9">
        <f>B38/$B$39</f>
        <v>6.25E-2</v>
      </c>
      <c r="D38" s="7" t="s">
        <v>13</v>
      </c>
      <c r="E38" s="6" t="s">
        <v>12</v>
      </c>
      <c r="F38" s="8">
        <f t="shared" si="2"/>
        <v>197</v>
      </c>
      <c r="G38" s="6" t="s">
        <v>8</v>
      </c>
      <c r="H38" s="7" t="str">
        <f>_xlfn.CONCAT("Nagroda za zajęcie 3. miejsca w Plebiscycie na Znaczek IV kwartału 2023")</f>
        <v>Nagroda za zajęcie 3. miejsca w Plebiscycie na Znaczek IV kwartału 2023</v>
      </c>
    </row>
    <row r="39" spans="1:8" x14ac:dyDescent="0.25">
      <c r="B39" s="1">
        <f>SUM(B27:B38)</f>
        <v>960</v>
      </c>
      <c r="F39" s="2">
        <f>SUM(F27:F38)</f>
        <v>3156</v>
      </c>
    </row>
    <row r="41" spans="1:8" x14ac:dyDescent="0.25">
      <c r="A41" s="15" t="s">
        <v>15</v>
      </c>
    </row>
  </sheetData>
  <mergeCells count="3">
    <mergeCell ref="A1:C1"/>
    <mergeCell ref="A2:C2"/>
    <mergeCell ref="A3:C3"/>
  </mergeCells>
  <phoneticPr fontId="3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Kozanecki</dc:creator>
  <cp:lastModifiedBy>Piotr Kozanecki</cp:lastModifiedBy>
  <dcterms:created xsi:type="dcterms:W3CDTF">2023-11-30T09:09:29Z</dcterms:created>
  <dcterms:modified xsi:type="dcterms:W3CDTF">2024-01-29T10:33:39Z</dcterms:modified>
</cp:coreProperties>
</file>